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Izračun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1" l="1"/>
  <c r="K23" i="11"/>
  <c r="H25" i="11" l="1"/>
  <c r="K25" i="11" s="1"/>
  <c r="K29" i="11"/>
  <c r="K28" i="11"/>
  <c r="K26" i="11"/>
  <c r="K19" i="11" l="1"/>
  <c r="K18" i="11"/>
  <c r="H29" i="11"/>
  <c r="H28" i="11"/>
  <c r="H27" i="11"/>
  <c r="K27" i="11" s="1"/>
  <c r="H26" i="11"/>
  <c r="H24" i="11"/>
  <c r="H23" i="11"/>
  <c r="H22" i="11"/>
  <c r="K22" i="11" s="1"/>
  <c r="H21" i="11"/>
  <c r="K21" i="11" s="1"/>
  <c r="H20" i="11"/>
  <c r="K20" i="11" s="1"/>
  <c r="H8" i="11"/>
  <c r="K10" i="11" s="1"/>
  <c r="K9" i="11" l="1"/>
  <c r="E8" i="11"/>
  <c r="K11" i="11" s="1"/>
  <c r="K30" i="11" l="1"/>
</calcChain>
</file>

<file path=xl/sharedStrings.xml><?xml version="1.0" encoding="utf-8"?>
<sst xmlns="http://schemas.openxmlformats.org/spreadsheetml/2006/main" count="72" uniqueCount="51">
  <si>
    <t>Skupaj</t>
  </si>
  <si>
    <t>Vrsta dela</t>
  </si>
  <si>
    <t>Izgradnja knjižnične zbirke</t>
  </si>
  <si>
    <t>Domoznanska dejavnost</t>
  </si>
  <si>
    <t>Druga knjižničarska dela</t>
  </si>
  <si>
    <t>Upravljanje knjižnice</t>
  </si>
  <si>
    <t>Računovodska dela</t>
  </si>
  <si>
    <t>Druga strokovna dela</t>
  </si>
  <si>
    <t>Komentar</t>
  </si>
  <si>
    <t>Stopnja zaposlovanja (EPZ)</t>
  </si>
  <si>
    <t>Vrsta delavcev</t>
  </si>
  <si>
    <t>Strokovni knjižničarski delavci</t>
  </si>
  <si>
    <t>Drugi strokovni delavci</t>
  </si>
  <si>
    <t>Drugi delavci</t>
  </si>
  <si>
    <t>Drugi strokovni delavci s področja upravljanja</t>
  </si>
  <si>
    <t>Strokovni knjižničarski delavci v krajevni knjižnici I (1. enota)</t>
  </si>
  <si>
    <t>Strokovni knjižničarski delavci v krajevni knjižnici I (2. enota)</t>
  </si>
  <si>
    <t>Merila</t>
  </si>
  <si>
    <t>Pravna oseba (splošna knjižnica)</t>
  </si>
  <si>
    <t>Število prebivalcev občin, za katere splošna knjižnica izvaja dejavnost</t>
  </si>
  <si>
    <t>Strokovni knjižničarski delavci v krajevni knjižnici II (1. enota)</t>
  </si>
  <si>
    <t>Strokovni knjižničarski delavci v krajevni knjižnici II (2. enota)</t>
  </si>
  <si>
    <t>Strokovni knjižničarski delavci v krajevni knjižnici I (3. enota)</t>
  </si>
  <si>
    <t>Strokovni knjižničarski delavci v krajevni knjižnici I (4. enota)</t>
  </si>
  <si>
    <t>Strokovni knjižničarski delavci v krajevni knjižnici I (5. enota)</t>
  </si>
  <si>
    <t>Strokovni knjižničarski delavci v krajevni knjižnici II (3. enota)</t>
  </si>
  <si>
    <t>Strokovni knjižničarski delavci v krajevni knjižnici II (4. enota)</t>
  </si>
  <si>
    <t>Strokovni knjižničarski delavci v krajevni knjižnici II (5. enota)</t>
  </si>
  <si>
    <t>Določena je minimalna izhodiščna stopnja zaposlovanja, niso upoštevani delavci za čiščenje in hišniška dela.</t>
  </si>
  <si>
    <t>Določena je minimalna izhodiščna stopnja zaposlovanja.</t>
  </si>
  <si>
    <t>Normativ ne zajema domoznanskega gradiva, upravljanja elektronskih virov dostopnih na daljavo, vrednotenja knjižnične zbirke, popravil in vezave gradiva.</t>
  </si>
  <si>
    <t>Minimalni tedenski obratovalni čas osrednje knjižnice (ure)</t>
  </si>
  <si>
    <t>Število potujočih knjižnic</t>
  </si>
  <si>
    <t>Strokovni knjižničarski delavci na potujoči knjižnici</t>
  </si>
  <si>
    <t>Administrativna in tehnična dela</t>
  </si>
  <si>
    <t xml:space="preserve">Navodilo: v zeleno obarvana polja se vnese podatke o številu prebivalcev za splošno in krajevne knjižnice ter podatke o potujoči knjižnici. Za dodatne krajevne knjižnice je treba vstaviti in kopirati ustrezne vrstice. </t>
  </si>
  <si>
    <t>Polje z izračunom stopnje zaposlovanja je obarvano z rumeno, vrednost je seštevek zgornjih sivo obarvanih celic.</t>
  </si>
  <si>
    <t>Minimalno število izvedb dejavnosti</t>
  </si>
  <si>
    <t>Minimalni prirast aktualnega monografskega knjižničnega gradiva na fizičnih nosilcih (i. e.)</t>
  </si>
  <si>
    <t>Število prebivalcev na območju krajevne knjižnice</t>
  </si>
  <si>
    <t>Izračun je veljaven za območja do 2.500 prebivalcev.</t>
  </si>
  <si>
    <t>Formula za izračun minimalne stopnje zaposlovanja v splošni knjižnici</t>
  </si>
  <si>
    <t xml:space="preserve">Neposredno delo z uporabniki v osrednji knjižnici </t>
  </si>
  <si>
    <t xml:space="preserve">Neposredno delo z uporabniki v obratovalnem času knjižnice. </t>
  </si>
  <si>
    <t xml:space="preserve">Dejavnosti </t>
  </si>
  <si>
    <t>Načrtovanje, organiziranje, izvajanje in vrednotenje različnih oblik dejavnosti.</t>
  </si>
  <si>
    <t>Delovne naloge na bibliobusu</t>
  </si>
  <si>
    <t xml:space="preserve">Delovne naloge na bibliokombiju </t>
  </si>
  <si>
    <t>Sodelovanje z lokalno skupnostjo, skupne naloge.</t>
  </si>
  <si>
    <t>Ssodelovanje z lokalno skupnostjo, skupne naloge.</t>
  </si>
  <si>
    <t>sodelovanje z lokalno skupnostjo, skupne naloge.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</si>
</sst>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_-* #,##0_-;\-* #,##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1" fillId="0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2" xfId="0" applyBorder="1"/>
    <xf numFmtId="0" fontId="1" fillId="0" borderId="0" xfId="0" applyFont="1" applyBorder="1"/>
    <xf numFmtId="0" fontId="0" fillId="0" borderId="3" xfId="0" applyBorder="1"/>
    <xf numFmtId="0" fontId="0" fillId="0" borderId="7" xfId="0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6" xfId="0" applyFont="1" applyBorder="1"/>
    <xf numFmtId="0" fontId="1" fillId="0" borderId="0" xfId="0" applyFont="1" applyFill="1" applyBorder="1"/>
    <xf numFmtId="0" fontId="1" fillId="0" borderId="2" xfId="0" applyFont="1" applyBorder="1"/>
    <xf numFmtId="1" fontId="0" fillId="0" borderId="1" xfId="0" applyNumberFormat="1" applyBorder="1" applyAlignment="1">
      <alignment wrapText="1"/>
    </xf>
    <xf numFmtId="0" fontId="0" fillId="0" borderId="0" xfId="0" applyFill="1" applyBorder="1" applyAlignment="1"/>
    <xf numFmtId="165" fontId="1" fillId="2" borderId="5" xfId="0" applyNumberFormat="1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wrapText="1"/>
    </xf>
    <xf numFmtId="166" fontId="0" fillId="3" borderId="1" xfId="1" applyNumberFormat="1" applyFont="1" applyFill="1" applyBorder="1" applyAlignment="1">
      <alignment wrapText="1"/>
    </xf>
    <xf numFmtId="166" fontId="0" fillId="0" borderId="1" xfId="1" applyNumberFormat="1" applyFont="1" applyBorder="1" applyAlignment="1">
      <alignment wrapText="1"/>
    </xf>
    <xf numFmtId="1" fontId="0" fillId="0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wrapText="1"/>
    </xf>
    <xf numFmtId="1" fontId="0" fillId="0" borderId="3" xfId="0" applyNumberFormat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abSelected="1" zoomScale="90" zoomScaleNormal="90" workbookViewId="0">
      <selection activeCell="Q31" sqref="Q31"/>
    </sheetView>
  </sheetViews>
  <sheetFormatPr defaultColWidth="9.109375" defaultRowHeight="14.4" x14ac:dyDescent="0.3"/>
  <cols>
    <col min="1" max="1" width="25.6640625" style="5" customWidth="1"/>
    <col min="2" max="2" width="19.88671875" style="5" customWidth="1"/>
    <col min="3" max="3" width="50.5546875" style="5" customWidth="1"/>
    <col min="4" max="11" width="14.6640625" style="5" customWidth="1"/>
    <col min="12" max="16384" width="9.109375" style="5"/>
  </cols>
  <sheetData>
    <row r="2" spans="1:12" ht="18" x14ac:dyDescent="0.35">
      <c r="A2" s="24" t="s">
        <v>41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2" ht="15" x14ac:dyDescent="0.25">
      <c r="A3" s="9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x14ac:dyDescent="0.3">
      <c r="A4" s="17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16.5" customHeight="1" x14ac:dyDescent="0.3">
      <c r="A5" s="5" t="s">
        <v>36</v>
      </c>
      <c r="B5" s="8"/>
      <c r="C5" s="8"/>
      <c r="D5" s="15"/>
      <c r="E5" s="15"/>
      <c r="F5" s="15"/>
      <c r="G5" s="15"/>
      <c r="H5" s="15"/>
      <c r="I5" s="15"/>
      <c r="J5" s="15"/>
      <c r="K5" s="15"/>
      <c r="L5" s="3"/>
    </row>
    <row r="6" spans="1:12" ht="15" customHeight="1" x14ac:dyDescent="0.25">
      <c r="A6" s="10"/>
      <c r="C6" s="14"/>
      <c r="D6" s="21"/>
      <c r="E6" s="22"/>
      <c r="F6" s="22"/>
      <c r="G6" s="22" t="s">
        <v>17</v>
      </c>
      <c r="H6" s="22"/>
      <c r="I6" s="22"/>
      <c r="J6" s="23"/>
      <c r="K6" s="13"/>
    </row>
    <row r="7" spans="1:12" ht="120.75" customHeight="1" x14ac:dyDescent="0.3">
      <c r="A7" s="1" t="s">
        <v>10</v>
      </c>
      <c r="B7" s="1" t="s">
        <v>1</v>
      </c>
      <c r="C7" s="1" t="s">
        <v>8</v>
      </c>
      <c r="D7" s="4" t="s">
        <v>19</v>
      </c>
      <c r="E7" s="4" t="s">
        <v>38</v>
      </c>
      <c r="F7" s="4" t="s">
        <v>18</v>
      </c>
      <c r="G7" s="4" t="s">
        <v>31</v>
      </c>
      <c r="H7" s="12" t="s">
        <v>37</v>
      </c>
      <c r="I7" s="31" t="s">
        <v>32</v>
      </c>
      <c r="J7" s="31" t="s">
        <v>39</v>
      </c>
      <c r="K7" s="1" t="s">
        <v>9</v>
      </c>
    </row>
    <row r="8" spans="1:12" ht="15" x14ac:dyDescent="0.25">
      <c r="A8" s="2"/>
      <c r="B8" s="2"/>
      <c r="C8" s="2"/>
      <c r="D8" s="26">
        <v>10000</v>
      </c>
      <c r="E8" s="27">
        <f>1500*(D8/10000)</f>
        <v>1500</v>
      </c>
      <c r="F8" s="16">
        <v>1</v>
      </c>
      <c r="G8" s="16">
        <v>45</v>
      </c>
      <c r="H8" s="30">
        <f>50*(D8/10000)</f>
        <v>50</v>
      </c>
      <c r="I8" s="33"/>
      <c r="J8" s="32"/>
      <c r="K8" s="20"/>
    </row>
    <row r="9" spans="1:12" s="6" customFormat="1" ht="43.2" x14ac:dyDescent="0.3">
      <c r="A9" s="2" t="s">
        <v>11</v>
      </c>
      <c r="B9" s="2" t="s">
        <v>42</v>
      </c>
      <c r="C9" s="2" t="s">
        <v>43</v>
      </c>
      <c r="D9" s="7"/>
      <c r="E9" s="7"/>
      <c r="F9" s="7"/>
      <c r="G9" s="7"/>
      <c r="H9" s="7"/>
      <c r="I9" s="7"/>
      <c r="J9" s="7"/>
      <c r="K9" s="29">
        <f>IF(D8&gt;7000,((G8*50)/1524)*(D8/7000),(G8*50)/1524)</f>
        <v>2.1091113610798651</v>
      </c>
    </row>
    <row r="10" spans="1:12" s="6" customFormat="1" ht="28.8" x14ac:dyDescent="0.3">
      <c r="A10" s="2" t="s">
        <v>11</v>
      </c>
      <c r="B10" s="2" t="s">
        <v>44</v>
      </c>
      <c r="C10" s="25" t="s">
        <v>45</v>
      </c>
      <c r="D10" s="7"/>
      <c r="E10" s="7"/>
      <c r="F10" s="7"/>
      <c r="G10" s="7"/>
      <c r="H10" s="7"/>
      <c r="I10" s="7"/>
      <c r="J10" s="7"/>
      <c r="K10" s="29">
        <f>(H8*6.4)/1524</f>
        <v>0.20997375328083989</v>
      </c>
    </row>
    <row r="11" spans="1:12" s="6" customFormat="1" ht="43.2" x14ac:dyDescent="0.3">
      <c r="A11" s="2" t="s">
        <v>11</v>
      </c>
      <c r="B11" s="2" t="s">
        <v>2</v>
      </c>
      <c r="C11" s="2" t="s">
        <v>30</v>
      </c>
      <c r="D11" s="7"/>
      <c r="E11" s="7"/>
      <c r="F11" s="7"/>
      <c r="G11" s="7"/>
      <c r="H11" s="7"/>
      <c r="I11" s="7"/>
      <c r="J11" s="7"/>
      <c r="K11" s="29">
        <f>(E8*0.765)/1524</f>
        <v>0.75295275590551181</v>
      </c>
    </row>
    <row r="12" spans="1:12" s="6" customFormat="1" ht="28.8" x14ac:dyDescent="0.3">
      <c r="A12" s="2" t="s">
        <v>11</v>
      </c>
      <c r="B12" s="2" t="s">
        <v>3</v>
      </c>
      <c r="C12" s="2" t="s">
        <v>29</v>
      </c>
      <c r="D12" s="7"/>
      <c r="E12" s="7"/>
      <c r="F12" s="7"/>
      <c r="G12" s="7"/>
      <c r="H12" s="7"/>
      <c r="I12" s="7"/>
      <c r="J12" s="7"/>
      <c r="K12" s="29">
        <v>0.3</v>
      </c>
    </row>
    <row r="13" spans="1:12" s="6" customFormat="1" ht="28.8" x14ac:dyDescent="0.3">
      <c r="A13" s="2" t="s">
        <v>11</v>
      </c>
      <c r="B13" s="2" t="s">
        <v>4</v>
      </c>
      <c r="C13" s="2" t="s">
        <v>29</v>
      </c>
      <c r="D13" s="7"/>
      <c r="E13" s="7"/>
      <c r="F13" s="7"/>
      <c r="G13" s="7"/>
      <c r="H13" s="7"/>
      <c r="I13" s="7"/>
      <c r="J13" s="7"/>
      <c r="K13" s="29">
        <v>0.3</v>
      </c>
    </row>
    <row r="14" spans="1:12" s="6" customFormat="1" x14ac:dyDescent="0.3">
      <c r="A14" s="2" t="s">
        <v>12</v>
      </c>
      <c r="B14" s="2" t="s">
        <v>7</v>
      </c>
      <c r="C14" s="2" t="s">
        <v>29</v>
      </c>
      <c r="D14" s="7"/>
      <c r="E14" s="7"/>
      <c r="F14" s="7"/>
      <c r="G14" s="7"/>
      <c r="H14" s="7"/>
      <c r="I14" s="7"/>
      <c r="J14" s="7"/>
      <c r="K14" s="29">
        <v>0.35</v>
      </c>
    </row>
    <row r="15" spans="1:12" s="6" customFormat="1" x14ac:dyDescent="0.3">
      <c r="A15" s="2" t="s">
        <v>12</v>
      </c>
      <c r="B15" s="2" t="s">
        <v>6</v>
      </c>
      <c r="C15" s="2" t="s">
        <v>29</v>
      </c>
      <c r="D15" s="7"/>
      <c r="E15" s="7"/>
      <c r="F15" s="7"/>
      <c r="G15" s="7"/>
      <c r="H15" s="7"/>
      <c r="I15" s="7"/>
      <c r="J15" s="7"/>
      <c r="K15" s="29">
        <v>0.5</v>
      </c>
    </row>
    <row r="16" spans="1:12" s="6" customFormat="1" ht="28.8" x14ac:dyDescent="0.3">
      <c r="A16" s="2" t="s">
        <v>13</v>
      </c>
      <c r="B16" s="2" t="s">
        <v>34</v>
      </c>
      <c r="C16" s="2" t="s">
        <v>28</v>
      </c>
      <c r="D16" s="7"/>
      <c r="E16" s="7"/>
      <c r="F16" s="7"/>
      <c r="G16" s="7"/>
      <c r="H16" s="7"/>
      <c r="I16" s="7"/>
      <c r="J16" s="7"/>
      <c r="K16" s="29">
        <v>0.5</v>
      </c>
    </row>
    <row r="17" spans="1:11" ht="28.8" x14ac:dyDescent="0.3">
      <c r="A17" s="2" t="s">
        <v>14</v>
      </c>
      <c r="B17" s="2" t="s">
        <v>5</v>
      </c>
      <c r="C17" s="2" t="s">
        <v>29</v>
      </c>
      <c r="D17" s="7"/>
      <c r="E17" s="7"/>
      <c r="F17" s="7"/>
      <c r="G17" s="7"/>
      <c r="H17" s="7"/>
      <c r="I17" s="7"/>
      <c r="J17" s="7"/>
      <c r="K17" s="29">
        <v>1</v>
      </c>
    </row>
    <row r="18" spans="1:11" ht="28.8" x14ac:dyDescent="0.3">
      <c r="A18" s="2" t="s">
        <v>33</v>
      </c>
      <c r="B18" s="2" t="s">
        <v>46</v>
      </c>
      <c r="C18" s="2"/>
      <c r="D18" s="7"/>
      <c r="E18" s="7"/>
      <c r="F18" s="7"/>
      <c r="G18" s="7"/>
      <c r="H18" s="7"/>
      <c r="I18" s="26"/>
      <c r="J18" s="7"/>
      <c r="K18" s="29">
        <f>I18*2</f>
        <v>0</v>
      </c>
    </row>
    <row r="19" spans="1:11" ht="28.8" x14ac:dyDescent="0.3">
      <c r="A19" s="2" t="s">
        <v>33</v>
      </c>
      <c r="B19" s="2" t="s">
        <v>47</v>
      </c>
      <c r="C19" s="2"/>
      <c r="D19" s="7"/>
      <c r="E19" s="7"/>
      <c r="F19" s="7"/>
      <c r="G19" s="7"/>
      <c r="H19" s="7"/>
      <c r="I19" s="26"/>
      <c r="J19" s="7"/>
      <c r="K19" s="29">
        <f>I19*1</f>
        <v>0</v>
      </c>
    </row>
    <row r="20" spans="1:11" ht="43.2" x14ac:dyDescent="0.3">
      <c r="A20" s="2" t="s">
        <v>15</v>
      </c>
      <c r="B20" s="2" t="s">
        <v>48</v>
      </c>
      <c r="C20" s="2"/>
      <c r="D20" s="7"/>
      <c r="E20" s="7"/>
      <c r="F20" s="7"/>
      <c r="G20" s="28">
        <v>20</v>
      </c>
      <c r="H20" s="28">
        <f>(J20/1000)*5</f>
        <v>0</v>
      </c>
      <c r="I20" s="7"/>
      <c r="J20" s="26"/>
      <c r="K20" s="29">
        <f>IF(J20&gt;0,IF(J20&gt;7000,(((50*G20)/1524)*(J20/7000))+0.13+0.16+((6.4*H20)/1524),((50*G20)/1524)+0.13+0.16+((6.4*H20)/1524)),0)</f>
        <v>0</v>
      </c>
    </row>
    <row r="21" spans="1:11" ht="43.2" x14ac:dyDescent="0.3">
      <c r="A21" s="2" t="s">
        <v>16</v>
      </c>
      <c r="B21" s="2" t="s">
        <v>49</v>
      </c>
      <c r="C21" s="2"/>
      <c r="D21" s="7"/>
      <c r="E21" s="7"/>
      <c r="F21" s="7"/>
      <c r="G21" s="28">
        <v>20</v>
      </c>
      <c r="H21" s="28">
        <f>(J21/1000)*5</f>
        <v>0</v>
      </c>
      <c r="I21" s="7"/>
      <c r="J21" s="26"/>
      <c r="K21" s="29">
        <f t="shared" ref="K21:K24" si="0">IF(J21&gt;0,IF(J21&gt;7000,(((50*G21)/1524)*(J21/7000))+0.13+0.16+((6.4*H21)/1524),((50*G21)/1524)+0.13+0.16+((6.4*H21)/1524)),0)</f>
        <v>0</v>
      </c>
    </row>
    <row r="22" spans="1:11" ht="43.2" x14ac:dyDescent="0.3">
      <c r="A22" s="11" t="s">
        <v>22</v>
      </c>
      <c r="B22" s="2" t="s">
        <v>48</v>
      </c>
      <c r="C22" s="2"/>
      <c r="D22" s="7"/>
      <c r="E22" s="7"/>
      <c r="F22" s="7"/>
      <c r="G22" s="28">
        <v>20</v>
      </c>
      <c r="H22" s="28">
        <f t="shared" ref="H22:H29" si="1">(J22/1000)*5</f>
        <v>0</v>
      </c>
      <c r="I22" s="7"/>
      <c r="J22" s="26"/>
      <c r="K22" s="29">
        <f t="shared" si="0"/>
        <v>0</v>
      </c>
    </row>
    <row r="23" spans="1:11" ht="43.2" x14ac:dyDescent="0.3">
      <c r="A23" s="11" t="s">
        <v>23</v>
      </c>
      <c r="B23" s="2" t="s">
        <v>50</v>
      </c>
      <c r="C23" s="2"/>
      <c r="D23" s="7"/>
      <c r="E23" s="7"/>
      <c r="F23" s="7"/>
      <c r="G23" s="28">
        <v>20</v>
      </c>
      <c r="H23" s="28">
        <f t="shared" si="1"/>
        <v>0</v>
      </c>
      <c r="I23" s="7"/>
      <c r="J23" s="26"/>
      <c r="K23" s="29">
        <f t="shared" si="0"/>
        <v>0</v>
      </c>
    </row>
    <row r="24" spans="1:11" ht="43.2" x14ac:dyDescent="0.3">
      <c r="A24" s="11" t="s">
        <v>24</v>
      </c>
      <c r="B24" s="2" t="s">
        <v>48</v>
      </c>
      <c r="C24" s="2"/>
      <c r="D24" s="7"/>
      <c r="E24" s="7"/>
      <c r="F24" s="7"/>
      <c r="G24" s="28">
        <v>20</v>
      </c>
      <c r="H24" s="28">
        <f t="shared" si="1"/>
        <v>0</v>
      </c>
      <c r="I24" s="7"/>
      <c r="J24" s="26"/>
      <c r="K24" s="29">
        <f t="shared" si="0"/>
        <v>0</v>
      </c>
    </row>
    <row r="25" spans="1:11" ht="43.2" x14ac:dyDescent="0.3">
      <c r="A25" s="2" t="s">
        <v>20</v>
      </c>
      <c r="B25" s="2" t="s">
        <v>48</v>
      </c>
      <c r="C25" s="2" t="s">
        <v>40</v>
      </c>
      <c r="D25" s="7"/>
      <c r="E25" s="7"/>
      <c r="F25" s="7"/>
      <c r="G25" s="28">
        <v>10</v>
      </c>
      <c r="H25" s="28">
        <f t="shared" si="1"/>
        <v>0</v>
      </c>
      <c r="I25" s="7"/>
      <c r="J25" s="26"/>
      <c r="K25" s="29">
        <f>IF(J25&gt;0,IF(J25&lt;2500,((50*G25)/1524)+0.07+0.08+((6.4*H25)/1524),"-"),0)</f>
        <v>0</v>
      </c>
    </row>
    <row r="26" spans="1:11" ht="43.2" x14ac:dyDescent="0.3">
      <c r="A26" s="2" t="s">
        <v>21</v>
      </c>
      <c r="B26" s="2" t="s">
        <v>48</v>
      </c>
      <c r="C26" s="2" t="s">
        <v>40</v>
      </c>
      <c r="D26" s="7"/>
      <c r="E26" s="7"/>
      <c r="F26" s="7"/>
      <c r="G26" s="28">
        <v>10</v>
      </c>
      <c r="H26" s="28">
        <f t="shared" si="1"/>
        <v>0</v>
      </c>
      <c r="I26" s="7"/>
      <c r="J26" s="26"/>
      <c r="K26" s="29">
        <f t="shared" ref="K26:K29" si="2">IF(J26&gt;0,IF(J26&lt;2500,((50*G26)/1524)+0.07+0.08+((6.4*H26)/1524),"-"),0)</f>
        <v>0</v>
      </c>
    </row>
    <row r="27" spans="1:11" ht="43.2" x14ac:dyDescent="0.3">
      <c r="A27" s="11" t="s">
        <v>25</v>
      </c>
      <c r="B27" s="2" t="s">
        <v>48</v>
      </c>
      <c r="C27" s="2" t="s">
        <v>40</v>
      </c>
      <c r="D27" s="7"/>
      <c r="E27" s="7"/>
      <c r="F27" s="7"/>
      <c r="G27" s="28">
        <v>10</v>
      </c>
      <c r="H27" s="28">
        <f t="shared" si="1"/>
        <v>0</v>
      </c>
      <c r="I27" s="7"/>
      <c r="J27" s="26"/>
      <c r="K27" s="29">
        <f t="shared" si="2"/>
        <v>0</v>
      </c>
    </row>
    <row r="28" spans="1:11" ht="43.2" x14ac:dyDescent="0.3">
      <c r="A28" s="11" t="s">
        <v>26</v>
      </c>
      <c r="B28" s="2" t="s">
        <v>48</v>
      </c>
      <c r="C28" s="2" t="s">
        <v>40</v>
      </c>
      <c r="D28" s="7"/>
      <c r="E28" s="7"/>
      <c r="F28" s="7"/>
      <c r="G28" s="28">
        <v>10</v>
      </c>
      <c r="H28" s="28">
        <f t="shared" si="1"/>
        <v>0</v>
      </c>
      <c r="I28" s="7"/>
      <c r="J28" s="26"/>
      <c r="K28" s="29">
        <f t="shared" si="2"/>
        <v>0</v>
      </c>
    </row>
    <row r="29" spans="1:11" ht="43.2" x14ac:dyDescent="0.3">
      <c r="A29" s="11" t="s">
        <v>27</v>
      </c>
      <c r="B29" s="2" t="s">
        <v>48</v>
      </c>
      <c r="C29" s="2" t="s">
        <v>40</v>
      </c>
      <c r="D29" s="7"/>
      <c r="E29" s="7"/>
      <c r="F29" s="7"/>
      <c r="G29" s="28">
        <v>10</v>
      </c>
      <c r="H29" s="28">
        <f t="shared" si="1"/>
        <v>0</v>
      </c>
      <c r="I29" s="7"/>
      <c r="J29" s="26"/>
      <c r="K29" s="29">
        <f t="shared" si="2"/>
        <v>0</v>
      </c>
    </row>
    <row r="30" spans="1:11" x14ac:dyDescent="0.3">
      <c r="A30" s="12" t="s">
        <v>0</v>
      </c>
      <c r="B30" s="19"/>
      <c r="C30" s="19"/>
      <c r="D30" s="19"/>
      <c r="E30" s="19"/>
      <c r="F30" s="19"/>
      <c r="G30" s="19"/>
      <c r="H30" s="19"/>
      <c r="I30" s="19"/>
      <c r="J30" s="20"/>
      <c r="K30" s="18">
        <f>SUM(K9:K29)</f>
        <v>6.0220378702662165</v>
      </c>
    </row>
  </sheetData>
  <pageMargins left="0.7" right="0.7" top="0.75" bottom="0.75" header="0.3" footer="0.3"/>
  <pageSetup paperSize="8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Izračun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Gorazd Vodeb</dc:creator>
  <cp:lastModifiedBy>Uporabnik sistema Windows</cp:lastModifiedBy>
  <cp:lastPrinted>2023-03-02T13:04:00Z</cp:lastPrinted>
  <dcterms:created xsi:type="dcterms:W3CDTF">2018-09-20T12:05:30Z</dcterms:created>
  <dcterms:modified xsi:type="dcterms:W3CDTF">2023-03-17T09:09:30Z</dcterms:modified>
</cp:coreProperties>
</file>